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0" windowWidth="19095" windowHeight="8415" activeTab="0"/>
  </bookViews>
  <sheets>
    <sheet name="GRA Break Cost Calulator" sheetId="1" r:id="rId1"/>
  </sheets>
  <definedNames>
    <definedName name="_xlnm.Print_Area" localSheetId="0">'GRA Break Cost Calulator'!$A$1:$K$31</definedName>
  </definedNames>
  <calcPr fullCalcOnLoad="1"/>
</workbook>
</file>

<file path=xl/comments1.xml><?xml version="1.0" encoding="utf-8"?>
<comments xmlns="http://schemas.openxmlformats.org/spreadsheetml/2006/main">
  <authors>
    <author>Matthew Gilligan</author>
    <author>mattg</author>
  </authors>
  <commentList>
    <comment ref="B13" authorId="0">
      <text>
        <r>
          <rPr>
            <b/>
            <sz val="9"/>
            <rFont val="Tahoma"/>
            <family val="2"/>
          </rPr>
          <t xml:space="preserve">Actual new interest rate:
Comment: Feb 14 2009
</t>
        </r>
        <r>
          <rPr>
            <sz val="9"/>
            <rFont val="Tahoma"/>
            <family val="2"/>
          </rPr>
          <t xml:space="preserve">
The current interest rate you can get for a new fixed term contract. 
As at Feb 09 2009 the opportunity in New Zealand is to fix for a long term rate, somewhere in the 5.75%-6.5% interest rate range ( as at Feb 09, the author of this tool expects the bottom of the interest rate cycle for 5 year rates to be 5.75%-6.5%%, so anything in this band is excellent). Such rates should emerge over autumn. 
BNZ have 7 year rates, which if near these 5 year rates, are even better.) 
Any user of this tool needs to update this logic for where the interest rate cycle is at, as this assumption can change rapidly with the changes in world banking. 
Email Matthew Gilligan at </t>
        </r>
        <r>
          <rPr>
            <u val="single"/>
            <sz val="9"/>
            <rFont val="Tahoma"/>
            <family val="2"/>
          </rPr>
          <t>mg@gra.co.nz</t>
        </r>
        <r>
          <rPr>
            <sz val="9"/>
            <rFont val="Tahoma"/>
            <family val="2"/>
          </rPr>
          <t xml:space="preserve"> for assistance or call +649-522 7955.
</t>
        </r>
      </text>
    </comment>
    <comment ref="B10" authorId="0">
      <text>
        <r>
          <rPr>
            <b/>
            <sz val="9"/>
            <rFont val="Tahoma"/>
            <family val="2"/>
          </rPr>
          <t xml:space="preserve">Implied Bank Re-lending rate
The rate the banks set as their implied relending rate, this varies by bank but for most is around the OCR plus.4%, or around 3.9% as at Feb 09
This can vary vastly by bank.
Email Matthew Gilligan at </t>
        </r>
        <r>
          <rPr>
            <b/>
            <u val="single"/>
            <sz val="9"/>
            <rFont val="Tahoma"/>
            <family val="2"/>
          </rPr>
          <t>mg@gra.co.nz</t>
        </r>
        <r>
          <rPr>
            <b/>
            <sz val="9"/>
            <rFont val="Tahoma"/>
            <family val="2"/>
          </rPr>
          <t xml:space="preserve"> for assistance or call +649-522 7955.</t>
        </r>
      </text>
    </comment>
    <comment ref="B14" authorId="0">
      <text>
        <r>
          <rPr>
            <b/>
            <sz val="9"/>
            <rFont val="Tahoma"/>
            <family val="2"/>
          </rPr>
          <t xml:space="preserve">Potential new interest rate:
Comment: Feb 14 2009
The </t>
        </r>
        <r>
          <rPr>
            <b/>
            <sz val="12"/>
            <rFont val="Tahoma"/>
            <family val="2"/>
          </rPr>
          <t>potential</t>
        </r>
        <r>
          <rPr>
            <b/>
            <sz val="9"/>
            <rFont val="Tahoma"/>
            <family val="2"/>
          </rPr>
          <t xml:space="preserve"> interest rate you can get for a new fixed term contract. 
As at Feb 09 2009 the opportunity in New Zealand is to fix for a long term rate, somewhere in the 5.75%-6.5% interest rate range ( as at Feb 09, the author of this tool expects the bottom of the interest rate cycle for 5 year rates to be 5.75%-6.5%, so anything in this band is excellent). Such rates should emerge over autumn.
Key the interest rate may get as rates drop, to calculate the potential benefit with this hypothetical rate.
Email Matthew Gilligan at </t>
        </r>
        <r>
          <rPr>
            <b/>
            <u val="single"/>
            <sz val="9"/>
            <rFont val="Tahoma"/>
            <family val="2"/>
          </rPr>
          <t>mg@gra.co.nz</t>
        </r>
        <r>
          <rPr>
            <b/>
            <sz val="9"/>
            <rFont val="Tahoma"/>
            <family val="2"/>
          </rPr>
          <t xml:space="preserve"> for assistance or call +649-522 7955.</t>
        </r>
        <r>
          <rPr>
            <sz val="9"/>
            <rFont val="Tahoma"/>
            <family val="2"/>
          </rPr>
          <t xml:space="preserve">
</t>
        </r>
      </text>
    </comment>
    <comment ref="B16" authorId="0">
      <text>
        <r>
          <rPr>
            <b/>
            <sz val="9"/>
            <rFont val="Tahoma"/>
            <family val="2"/>
          </rPr>
          <t xml:space="preserve">New Fixed Interest Rate Term
The term you will lock up your new interest contract for - as at February 2009 for a long term investor or someone whom will have debt long term, the longer rates of 5 years are attractive as they are at a low point in the long term interest rate cycle. This logic can rapidly change so take advice if you are unsure from your banker or accountant.
Email the author Matthew Gilligan on </t>
        </r>
        <r>
          <rPr>
            <b/>
            <u val="single"/>
            <sz val="9"/>
            <rFont val="Tahoma"/>
            <family val="2"/>
          </rPr>
          <t>mg@gra.co.nz</t>
        </r>
        <r>
          <rPr>
            <b/>
            <sz val="9"/>
            <rFont val="Tahoma"/>
            <family val="2"/>
          </rPr>
          <t xml:space="preserve"> of call +649-522-7955</t>
        </r>
      </text>
    </comment>
    <comment ref="F22" authorId="0">
      <text>
        <r>
          <rPr>
            <b/>
            <sz val="9"/>
            <rFont val="Tahoma"/>
            <family val="2"/>
          </rPr>
          <t>Projected Benefit For Balance Of Term</t>
        </r>
        <r>
          <rPr>
            <sz val="9"/>
            <rFont val="Tahoma"/>
            <family val="2"/>
          </rPr>
          <t xml:space="preserve">
Then potential between 10 yr average rate and fixed rate under the new fixed interest contract, assuming rates trend back to the  10 year rate.
</t>
        </r>
      </text>
    </comment>
    <comment ref="B11" authorId="0">
      <text>
        <r>
          <rPr>
            <b/>
            <sz val="9"/>
            <rFont val="Tahoma"/>
            <family val="2"/>
          </rPr>
          <t>For the most accurate analysis, ask your banker for the actual break cost and key the amount here.</t>
        </r>
      </text>
    </comment>
    <comment ref="F24" authorId="1">
      <text>
        <r>
          <rPr>
            <b/>
            <sz val="14"/>
            <rFont val="Tahoma"/>
            <family val="2"/>
          </rPr>
          <t>Matthew Gilligan</t>
        </r>
        <r>
          <rPr>
            <sz val="14"/>
            <rFont val="Tahoma"/>
            <family val="2"/>
          </rPr>
          <t xml:space="preserve">
This is the additional cost of funding on capitalised break costs.</t>
        </r>
      </text>
    </comment>
    <comment ref="F25" authorId="1">
      <text>
        <r>
          <rPr>
            <b/>
            <sz val="14"/>
            <rFont val="Tahoma"/>
            <family val="2"/>
          </rPr>
          <t>Matthew Gilligan
This is the additional cost of funding on capitalised break costs.</t>
        </r>
      </text>
    </comment>
  </commentList>
</comments>
</file>

<file path=xl/sharedStrings.xml><?xml version="1.0" encoding="utf-8"?>
<sst xmlns="http://schemas.openxmlformats.org/spreadsheetml/2006/main" count="44" uniqueCount="37">
  <si>
    <t>Amount of Loan</t>
  </si>
  <si>
    <t>Fixed Interest rate</t>
  </si>
  <si>
    <t>Break cost</t>
  </si>
  <si>
    <t>Potential new interest rate</t>
  </si>
  <si>
    <t>Actual new interest rate</t>
  </si>
  <si>
    <t>Actual benefit refixing</t>
  </si>
  <si>
    <t>Benefit</t>
  </si>
  <si>
    <t>Cost</t>
  </si>
  <si>
    <t>Gain</t>
  </si>
  <si>
    <t>Cost ( Break)</t>
  </si>
  <si>
    <t>Years</t>
  </si>
  <si>
    <t>Months</t>
  </si>
  <si>
    <t>See comment ( hover pointer over cell )</t>
  </si>
  <si>
    <t xml:space="preserve">KEY </t>
  </si>
  <si>
    <t>Key Yellow Areas only</t>
  </si>
  <si>
    <t>Resulting Report</t>
  </si>
  <si>
    <t>Interest Rate Break Cost' -  Analysis Tool</t>
  </si>
  <si>
    <t>Your current fixed interest rate - the actual rate you are fixed at for your fixed interest contract. E.g. 8.5%</t>
  </si>
  <si>
    <t>The number of months until your fixed interest contract expires. E.g. If your contract expires in 20 months, put 20 here</t>
  </si>
  <si>
    <t>The amount of your borrowings subject to this fixed interest contract, e.g. If you have borrowed $250,000 fixed at 8% for 20 months, enter $250,000 here</t>
  </si>
  <si>
    <r>
      <t xml:space="preserve">Number of </t>
    </r>
    <r>
      <rPr>
        <sz val="14"/>
        <color indexed="8"/>
        <rFont val="Calibri"/>
        <family val="2"/>
      </rPr>
      <t>months</t>
    </r>
    <r>
      <rPr>
        <sz val="11"/>
        <color theme="1"/>
        <rFont val="Calibri"/>
        <family val="2"/>
      </rPr>
      <t xml:space="preserve"> to end of loan term</t>
    </r>
  </si>
  <si>
    <t>Approx.</t>
  </si>
  <si>
    <t>New fixed interest rate term ( Years )</t>
  </si>
  <si>
    <t>10 Year Average Interest Rate</t>
  </si>
  <si>
    <t>month gain</t>
  </si>
  <si>
    <t>month cost or benefit</t>
  </si>
  <si>
    <t>Comment</t>
  </si>
  <si>
    <r>
      <rPr>
        <b/>
        <sz val="11"/>
        <color indexed="8"/>
        <rFont val="Calibri"/>
        <family val="2"/>
      </rPr>
      <t>Bank re-lending rate</t>
    </r>
    <r>
      <rPr>
        <sz val="11"/>
        <color theme="1"/>
        <rFont val="Calibri"/>
        <family val="2"/>
      </rPr>
      <t xml:space="preserve"> - See comment ( hover pointer over cell )</t>
    </r>
  </si>
  <si>
    <r>
      <rPr>
        <b/>
        <sz val="11"/>
        <color indexed="8"/>
        <rFont val="Calibri"/>
        <family val="2"/>
      </rPr>
      <t xml:space="preserve">Actual Cost From Your Banker </t>
    </r>
    <r>
      <rPr>
        <sz val="11"/>
        <color theme="1"/>
        <rFont val="Calibri"/>
        <family val="2"/>
      </rPr>
      <t>- See comment ( hover pointer over cell )</t>
    </r>
  </si>
  <si>
    <t>The is the 10 year average interest in NZ, approx 7.9% as at Feb 09</t>
  </si>
  <si>
    <t>Present value cost of funds</t>
  </si>
  <si>
    <t>Assume this is borrowed / capitalised</t>
  </si>
  <si>
    <t>Call Matthew Gilligan on 09 522 7955 or email mg@gra.co.nz with queries or comments.</t>
  </si>
  <si>
    <t>Regards</t>
  </si>
  <si>
    <t>Matthew Gilligan</t>
  </si>
  <si>
    <t>Potential benefit refixing over new term, assuming rates trend back to the 10 year average .</t>
  </si>
  <si>
    <t>This calculator is very simplistic but should help you work out the potential benefit of breaking your fixed interest contracts, if any benefit is there.</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</si>
</sst>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_-;\-* #,##0.0_-;_-* &quot;-&quot;??_-;_-@_-"/>
    <numFmt numFmtId="165" formatCode="_-* #,##0_-;\-* #,##0_-;_-* &quot;-&quot;??_-;_-@_-"/>
    <numFmt numFmtId="166" formatCode="0.0%"/>
    <numFmt numFmtId="167" formatCode="_-&quot;$&quot;* #,##0.0_-;\-&quot;$&quot;* #,##0.0_-;_-&quot;$&quot;* &quot;-&quot;??_-;_-@_-"/>
    <numFmt numFmtId="168" formatCode="_-&quot;$&quot;* #,##0_-;\-&quot;$&quot;* #,##0_-;_-&quot;$&quot;* &quot;-&quot;??_-;_-@_-"/>
  </numFmts>
  <fonts count="48">
    <font>
      <sz val="11"/>
      <color theme="1"/>
      <name val="Calibri"/>
      <family val="2"/>
    </font>
    <font>
      <sz val="11"/>
      <color indexed="8"/>
      <name val="Calibri"/>
      <family val="2"/>
    </font>
    <font>
      <b/>
      <sz val="11"/>
      <color indexed="8"/>
      <name val="Calibri"/>
      <family val="2"/>
    </font>
    <font>
      <sz val="9"/>
      <name val="Tahoma"/>
      <family val="2"/>
    </font>
    <font>
      <b/>
      <sz val="9"/>
      <name val="Tahoma"/>
      <family val="2"/>
    </font>
    <font>
      <u val="single"/>
      <sz val="9"/>
      <name val="Tahoma"/>
      <family val="2"/>
    </font>
    <font>
      <b/>
      <sz val="12"/>
      <name val="Tahoma"/>
      <family val="2"/>
    </font>
    <font>
      <b/>
      <u val="single"/>
      <sz val="9"/>
      <name val="Tahoma"/>
      <family val="2"/>
    </font>
    <font>
      <sz val="14"/>
      <color indexed="8"/>
      <name val="Calibri"/>
      <family val="2"/>
    </font>
    <font>
      <sz val="11"/>
      <color indexed="9"/>
      <name val="Calibri"/>
      <family val="2"/>
    </font>
    <font>
      <b/>
      <sz val="11"/>
      <color indexed="9"/>
      <name val="Calibri"/>
      <family val="2"/>
    </font>
    <font>
      <i/>
      <sz val="11"/>
      <color indexed="8"/>
      <name val="Calibri"/>
      <family val="2"/>
    </font>
    <font>
      <b/>
      <sz val="20"/>
      <color indexed="8"/>
      <name val="Calibri"/>
      <family val="2"/>
    </font>
    <font>
      <b/>
      <sz val="12"/>
      <color indexed="9"/>
      <name val="Calibri"/>
      <family val="2"/>
    </font>
    <font>
      <sz val="20"/>
      <color indexed="8"/>
      <name val="Calibri"/>
      <family val="2"/>
    </font>
    <font>
      <b/>
      <sz val="14"/>
      <name val="Tahoma"/>
      <family val="2"/>
    </font>
    <font>
      <sz val="14"/>
      <name val="Tahoma"/>
      <family val="2"/>
    </font>
    <font>
      <sz val="8"/>
      <name val="Calibri"/>
      <family val="2"/>
    </font>
    <font>
      <sz val="11"/>
      <color indexed="20"/>
      <name val="Calibri"/>
      <family val="2"/>
    </font>
    <font>
      <b/>
      <sz val="11"/>
      <color indexed="52"/>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13"/>
        <bgColor indexed="64"/>
      </patternFill>
    </fill>
    <fill>
      <patternFill patternType="solid">
        <fgColor indexed="40"/>
        <bgColor indexed="64"/>
      </patternFill>
    </fill>
    <fill>
      <patternFill patternType="solid">
        <fgColor indexed="8"/>
        <bgColor indexed="64"/>
      </patternFill>
    </fill>
    <fill>
      <patternFill patternType="solid">
        <fgColor indexed="10"/>
        <bgColor indexed="64"/>
      </patternFill>
    </fill>
    <fill>
      <patternFill patternType="solid">
        <fgColor indexed="36"/>
        <bgColor indexed="64"/>
      </patternFill>
    </fill>
    <fill>
      <patternFill patternType="solid">
        <fgColor indexed="9"/>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color indexed="63"/>
      </right>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color indexed="63"/>
      </right>
      <top style="medium"/>
      <bottom style="medium"/>
    </border>
    <border>
      <left style="medium"/>
      <right>
        <color indexed="63"/>
      </right>
      <top style="medium"/>
      <bottom style="medium">
        <color indexed="9"/>
      </bottom>
    </border>
    <border>
      <left>
        <color indexed="63"/>
      </left>
      <right>
        <color indexed="63"/>
      </right>
      <top style="medium"/>
      <bottom style="medium"/>
    </border>
    <border>
      <left style="thin"/>
      <right>
        <color indexed="63"/>
      </right>
      <top style="thin"/>
      <bottom style="medium"/>
    </border>
    <border>
      <left>
        <color indexed="63"/>
      </left>
      <right style="thin"/>
      <top style="thin"/>
      <bottom style="medium"/>
    </border>
    <border>
      <left>
        <color indexed="63"/>
      </left>
      <right style="medium"/>
      <top style="medium"/>
      <bottom style="medium"/>
    </border>
    <border>
      <left>
        <color indexed="63"/>
      </left>
      <right>
        <color indexed="63"/>
      </right>
      <top style="medium"/>
      <bottom style="medium">
        <color indexed="9"/>
      </bottom>
    </border>
    <border>
      <left>
        <color indexed="63"/>
      </left>
      <right style="medium"/>
      <top style="medium"/>
      <bottom style="medium">
        <color indexed="9"/>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1" fillId="32" borderId="7" applyNumberFormat="0" applyFont="0" applyAlignment="0" applyProtection="0"/>
    <xf numFmtId="0" fontId="43" fillId="27" borderId="8" applyNumberFormat="0" applyAlignment="0" applyProtection="0"/>
    <xf numFmtId="9" fontId="1"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68">
    <xf numFmtId="0" fontId="0" fillId="0" borderId="0" xfId="0" applyFont="1" applyAlignment="1">
      <alignment/>
    </xf>
    <xf numFmtId="0" fontId="0" fillId="0" borderId="10" xfId="0" applyBorder="1" applyAlignment="1">
      <alignment/>
    </xf>
    <xf numFmtId="165" fontId="0" fillId="33" borderId="10" xfId="0" applyNumberFormat="1" applyFill="1" applyBorder="1" applyAlignment="1">
      <alignment horizontal="center"/>
    </xf>
    <xf numFmtId="0" fontId="0" fillId="0" borderId="11" xfId="0" applyBorder="1" applyAlignment="1">
      <alignment/>
    </xf>
    <xf numFmtId="0" fontId="0" fillId="0" borderId="0" xfId="0" applyBorder="1" applyAlignment="1">
      <alignment/>
    </xf>
    <xf numFmtId="0" fontId="0" fillId="0" borderId="12" xfId="0" applyBorder="1" applyAlignment="1">
      <alignment/>
    </xf>
    <xf numFmtId="0" fontId="0" fillId="34" borderId="0" xfId="0" applyFill="1" applyBorder="1" applyAlignment="1">
      <alignment/>
    </xf>
    <xf numFmtId="43" fontId="1" fillId="0" borderId="0" xfId="42" applyFont="1"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3" xfId="0" applyBorder="1" applyAlignment="1">
      <alignment horizontal="right"/>
    </xf>
    <xf numFmtId="165" fontId="0" fillId="0" borderId="14" xfId="0" applyNumberFormat="1" applyBorder="1" applyAlignment="1">
      <alignment/>
    </xf>
    <xf numFmtId="165" fontId="11" fillId="0" borderId="16" xfId="0" applyNumberFormat="1" applyFont="1" applyBorder="1" applyAlignment="1">
      <alignment horizontal="right"/>
    </xf>
    <xf numFmtId="10" fontId="0" fillId="34" borderId="16" xfId="0" applyNumberFormat="1" applyFill="1" applyBorder="1" applyAlignment="1" applyProtection="1">
      <alignment/>
      <protection locked="0"/>
    </xf>
    <xf numFmtId="0" fontId="0" fillId="34" borderId="16" xfId="0" applyFill="1" applyBorder="1" applyAlignment="1" applyProtection="1">
      <alignment/>
      <protection locked="0"/>
    </xf>
    <xf numFmtId="168" fontId="1" fillId="34" borderId="0" xfId="44" applyNumberFormat="1" applyFont="1" applyFill="1" applyBorder="1" applyAlignment="1" applyProtection="1">
      <alignment/>
      <protection locked="0"/>
    </xf>
    <xf numFmtId="165" fontId="1" fillId="34" borderId="16" xfId="42" applyNumberFormat="1" applyFont="1" applyFill="1" applyBorder="1" applyAlignment="1" applyProtection="1">
      <alignment horizontal="center"/>
      <protection locked="0"/>
    </xf>
    <xf numFmtId="168" fontId="1" fillId="0" borderId="10" xfId="44" applyNumberFormat="1" applyFont="1"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12" fillId="0" borderId="11" xfId="0" applyFont="1" applyBorder="1" applyAlignment="1" quotePrefix="1">
      <alignment horizontal="center"/>
    </xf>
    <xf numFmtId="165" fontId="0" fillId="33" borderId="21" xfId="0" applyNumberFormat="1" applyFill="1" applyBorder="1" applyAlignment="1">
      <alignment horizontal="center"/>
    </xf>
    <xf numFmtId="165" fontId="0" fillId="33" borderId="20" xfId="0" applyNumberFormat="1" applyFill="1" applyBorder="1" applyAlignment="1">
      <alignment horizontal="center"/>
    </xf>
    <xf numFmtId="165" fontId="0" fillId="33" borderId="22" xfId="0" applyNumberFormat="1" applyFill="1" applyBorder="1" applyAlignment="1">
      <alignment horizontal="center"/>
    </xf>
    <xf numFmtId="165" fontId="0" fillId="35" borderId="23" xfId="0" applyNumberFormat="1" applyFill="1" applyBorder="1" applyAlignment="1">
      <alignment horizontal="center"/>
    </xf>
    <xf numFmtId="165" fontId="0" fillId="35" borderId="24" xfId="0" applyNumberFormat="1" applyFill="1" applyBorder="1" applyAlignment="1">
      <alignment horizontal="center"/>
    </xf>
    <xf numFmtId="165" fontId="0" fillId="35" borderId="25" xfId="0" applyNumberFormat="1" applyFill="1" applyBorder="1" applyAlignment="1">
      <alignment horizontal="center"/>
    </xf>
    <xf numFmtId="0" fontId="10" fillId="36" borderId="26" xfId="0" applyFont="1" applyFill="1" applyBorder="1" applyAlignment="1">
      <alignment horizontal="center"/>
    </xf>
    <xf numFmtId="0" fontId="10" fillId="36" borderId="27" xfId="0" applyFont="1" applyFill="1" applyBorder="1" applyAlignment="1">
      <alignment horizontal="center"/>
    </xf>
    <xf numFmtId="0" fontId="10" fillId="36" borderId="28" xfId="0" applyFont="1" applyFill="1" applyBorder="1" applyAlignment="1">
      <alignment horizontal="center"/>
    </xf>
    <xf numFmtId="0" fontId="13" fillId="37" borderId="29" xfId="0" applyFont="1" applyFill="1" applyBorder="1" applyAlignment="1">
      <alignment horizontal="center"/>
    </xf>
    <xf numFmtId="0" fontId="10" fillId="37" borderId="26" xfId="0" applyFont="1" applyFill="1" applyBorder="1" applyAlignment="1">
      <alignment horizontal="center"/>
    </xf>
    <xf numFmtId="0" fontId="10" fillId="37" borderId="27" xfId="0" applyFont="1" applyFill="1" applyBorder="1" applyAlignment="1">
      <alignment horizontal="center"/>
    </xf>
    <xf numFmtId="0" fontId="10" fillId="37" borderId="28" xfId="0" applyFont="1" applyFill="1" applyBorder="1" applyAlignment="1">
      <alignment horizontal="center"/>
    </xf>
    <xf numFmtId="0" fontId="10" fillId="38" borderId="26" xfId="0" applyFont="1" applyFill="1" applyBorder="1" applyAlignment="1">
      <alignment horizontal="center"/>
    </xf>
    <xf numFmtId="0" fontId="10" fillId="38" borderId="27" xfId="0" applyFont="1" applyFill="1" applyBorder="1" applyAlignment="1">
      <alignment horizontal="center"/>
    </xf>
    <xf numFmtId="0" fontId="10" fillId="38" borderId="28" xfId="0" applyFont="1" applyFill="1" applyBorder="1" applyAlignment="1">
      <alignment horizontal="center"/>
    </xf>
    <xf numFmtId="165" fontId="13" fillId="36" borderId="30" xfId="0" applyNumberFormat="1" applyFont="1" applyFill="1" applyBorder="1" applyAlignment="1">
      <alignment horizontal="center"/>
    </xf>
    <xf numFmtId="165" fontId="13" fillId="38" borderId="31" xfId="0" applyNumberFormat="1" applyFont="1" applyFill="1" applyBorder="1" applyAlignment="1">
      <alignment horizontal="center"/>
    </xf>
    <xf numFmtId="165" fontId="0" fillId="35" borderId="32" xfId="0" applyNumberFormat="1" applyFill="1" applyBorder="1" applyAlignment="1">
      <alignment horizontal="center"/>
    </xf>
    <xf numFmtId="0" fontId="0" fillId="0" borderId="10" xfId="0" applyBorder="1" applyAlignment="1">
      <alignment wrapText="1"/>
    </xf>
    <xf numFmtId="10" fontId="0" fillId="39" borderId="16" xfId="0" applyNumberFormat="1" applyFill="1" applyBorder="1" applyAlignment="1" applyProtection="1">
      <alignment/>
      <protection locked="0"/>
    </xf>
    <xf numFmtId="10" fontId="0" fillId="0" borderId="16" xfId="0" applyNumberFormat="1" applyFill="1" applyBorder="1" applyAlignment="1" applyProtection="1">
      <alignment/>
      <protection locked="0"/>
    </xf>
    <xf numFmtId="165" fontId="0" fillId="33" borderId="16" xfId="0" applyNumberFormat="1" applyFill="1" applyBorder="1" applyAlignment="1">
      <alignment horizontal="center"/>
    </xf>
    <xf numFmtId="0" fontId="0" fillId="33" borderId="10" xfId="0" applyFill="1" applyBorder="1" applyAlignment="1">
      <alignment/>
    </xf>
    <xf numFmtId="165" fontId="0" fillId="35" borderId="33" xfId="0" applyNumberFormat="1" applyFill="1" applyBorder="1" applyAlignment="1">
      <alignment horizontal="center"/>
    </xf>
    <xf numFmtId="0" fontId="0" fillId="35" borderId="10" xfId="0" applyFill="1" applyBorder="1" applyAlignment="1">
      <alignment wrapText="1"/>
    </xf>
    <xf numFmtId="0" fontId="0" fillId="0" borderId="29" xfId="0" applyBorder="1" applyAlignment="1">
      <alignment/>
    </xf>
    <xf numFmtId="0" fontId="0" fillId="0" borderId="31" xfId="0" applyBorder="1" applyAlignment="1">
      <alignment/>
    </xf>
    <xf numFmtId="0" fontId="0" fillId="0" borderId="34" xfId="0" applyBorder="1" applyAlignment="1">
      <alignment/>
    </xf>
    <xf numFmtId="0" fontId="11" fillId="0" borderId="10" xfId="0" applyFont="1" applyBorder="1" applyAlignment="1">
      <alignment wrapText="1"/>
    </xf>
    <xf numFmtId="0" fontId="0" fillId="0" borderId="10" xfId="0" applyBorder="1" applyAlignment="1">
      <alignment wrapText="1"/>
    </xf>
    <xf numFmtId="0" fontId="0" fillId="0" borderId="22" xfId="0" applyBorder="1" applyAlignment="1">
      <alignment wrapText="1"/>
    </xf>
    <xf numFmtId="0" fontId="12" fillId="0" borderId="29" xfId="0" applyFont="1" applyBorder="1" applyAlignment="1" quotePrefix="1">
      <alignment horizontal="center"/>
    </xf>
    <xf numFmtId="0" fontId="12" fillId="0" borderId="31" xfId="0" applyFont="1" applyBorder="1" applyAlignment="1">
      <alignment horizontal="center"/>
    </xf>
    <xf numFmtId="0" fontId="14" fillId="0" borderId="31" xfId="0" applyFont="1" applyBorder="1" applyAlignment="1">
      <alignment horizontal="center"/>
    </xf>
    <xf numFmtId="0" fontId="14" fillId="0" borderId="34" xfId="0" applyFont="1" applyBorder="1" applyAlignment="1">
      <alignment horizontal="center"/>
    </xf>
    <xf numFmtId="0" fontId="13" fillId="37" borderId="31" xfId="0" applyFont="1" applyFill="1" applyBorder="1" applyAlignment="1">
      <alignment horizontal="left"/>
    </xf>
    <xf numFmtId="0" fontId="9" fillId="37" borderId="31" xfId="0" applyFont="1" applyFill="1" applyBorder="1" applyAlignment="1">
      <alignment horizontal="left"/>
    </xf>
    <xf numFmtId="0" fontId="13" fillId="36" borderId="35" xfId="0" applyFont="1" applyFill="1" applyBorder="1" applyAlignment="1">
      <alignment horizontal="left"/>
    </xf>
    <xf numFmtId="0" fontId="9" fillId="36" borderId="36" xfId="0" applyFont="1" applyFill="1" applyBorder="1" applyAlignment="1">
      <alignment horizontal="left"/>
    </xf>
    <xf numFmtId="0" fontId="13" fillId="38" borderId="31" xfId="0" applyFont="1" applyFill="1" applyBorder="1" applyAlignment="1">
      <alignment horizontal="left"/>
    </xf>
    <xf numFmtId="0" fontId="9" fillId="38" borderId="34" xfId="0" applyFont="1" applyFill="1" applyBorder="1" applyAlignment="1">
      <alignment horizontal="left"/>
    </xf>
    <xf numFmtId="0" fontId="0" fillId="0" borderId="31" xfId="0" applyBorder="1" applyAlignment="1">
      <alignment horizontal="center"/>
    </xf>
    <xf numFmtId="0" fontId="0" fillId="0" borderId="34" xfId="0"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6</xdr:col>
      <xdr:colOff>723900</xdr:colOff>
      <xdr:row>0</xdr:row>
      <xdr:rowOff>1590675</xdr:rowOff>
    </xdr:to>
    <xdr:pic>
      <xdr:nvPicPr>
        <xdr:cNvPr id="1" name="Picture 9" descr="header"/>
        <xdr:cNvPicPr preferRelativeResize="1">
          <a:picLocks noChangeAspect="1"/>
        </xdr:cNvPicPr>
      </xdr:nvPicPr>
      <xdr:blipFill>
        <a:blip r:embed="rId1"/>
        <a:stretch>
          <a:fillRect/>
        </a:stretch>
      </xdr:blipFill>
      <xdr:spPr>
        <a:xfrm>
          <a:off x="0" y="0"/>
          <a:ext cx="8963025" cy="15906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K31"/>
  <sheetViews>
    <sheetView tabSelected="1" zoomScale="75" zoomScaleNormal="75" zoomScalePageLayoutView="0" workbookViewId="0" topLeftCell="A3">
      <selection activeCell="B16" sqref="B16"/>
    </sheetView>
  </sheetViews>
  <sheetFormatPr defaultColWidth="9.140625" defaultRowHeight="15"/>
  <cols>
    <col min="1" max="1" width="63.421875" style="0" customWidth="1"/>
    <col min="2" max="2" width="12.28125" style="0" bestFit="1" customWidth="1"/>
    <col min="3" max="3" width="12.7109375" style="0" customWidth="1"/>
    <col min="4" max="6" width="11.7109375" style="0" customWidth="1"/>
    <col min="7" max="10" width="12.57421875" style="0" customWidth="1"/>
    <col min="11" max="11" width="48.421875" style="0" customWidth="1"/>
  </cols>
  <sheetData>
    <row r="1" spans="1:7" ht="161.25" customHeight="1" thickBot="1">
      <c r="A1" s="50"/>
      <c r="B1" s="51"/>
      <c r="C1" s="51"/>
      <c r="D1" s="51"/>
      <c r="E1" s="51"/>
      <c r="F1" s="51"/>
      <c r="G1" s="52"/>
    </row>
    <row r="2" spans="1:7" ht="27" thickBot="1">
      <c r="A2" s="56" t="s">
        <v>16</v>
      </c>
      <c r="B2" s="57"/>
      <c r="C2" s="57"/>
      <c r="D2" s="57"/>
      <c r="E2" s="58"/>
      <c r="F2" s="58"/>
      <c r="G2" s="59"/>
    </row>
    <row r="3" spans="1:7" ht="15">
      <c r="A3" s="19"/>
      <c r="B3" s="20"/>
      <c r="C3" s="20"/>
      <c r="D3" s="20"/>
      <c r="E3" s="20"/>
      <c r="F3" s="20"/>
      <c r="G3" s="21"/>
    </row>
    <row r="4" spans="1:7" ht="15">
      <c r="A4" s="3"/>
      <c r="B4" s="6" t="s">
        <v>13</v>
      </c>
      <c r="C4" s="6" t="s">
        <v>14</v>
      </c>
      <c r="D4" s="6"/>
      <c r="E4" s="4"/>
      <c r="F4" s="4"/>
      <c r="G4" s="5"/>
    </row>
    <row r="5" spans="1:7" ht="15">
      <c r="A5" s="3"/>
      <c r="B5" s="4"/>
      <c r="C5" s="4"/>
      <c r="D5" s="4"/>
      <c r="E5" s="4"/>
      <c r="F5" s="4"/>
      <c r="G5" s="5"/>
    </row>
    <row r="6" spans="1:7" ht="33" customHeight="1">
      <c r="A6" s="22" t="s">
        <v>1</v>
      </c>
      <c r="B6" s="14">
        <v>0.0961</v>
      </c>
      <c r="C6" s="53" t="s">
        <v>17</v>
      </c>
      <c r="D6" s="54"/>
      <c r="E6" s="54"/>
      <c r="F6" s="54"/>
      <c r="G6" s="55"/>
    </row>
    <row r="7" spans="1:7" ht="30" customHeight="1">
      <c r="A7" s="22" t="s">
        <v>20</v>
      </c>
      <c r="B7" s="15">
        <v>15</v>
      </c>
      <c r="C7" s="53" t="s">
        <v>18</v>
      </c>
      <c r="D7" s="54"/>
      <c r="E7" s="54"/>
      <c r="F7" s="54"/>
      <c r="G7" s="55"/>
    </row>
    <row r="8" spans="1:7" ht="15">
      <c r="A8" s="22" t="s">
        <v>0</v>
      </c>
      <c r="B8" s="16">
        <v>100000</v>
      </c>
      <c r="C8" s="53" t="s">
        <v>19</v>
      </c>
      <c r="D8" s="54"/>
      <c r="E8" s="54"/>
      <c r="F8" s="54"/>
      <c r="G8" s="55"/>
    </row>
    <row r="9" spans="1:7" ht="15">
      <c r="A9" s="22"/>
      <c r="B9" s="44"/>
      <c r="C9" s="53"/>
      <c r="D9" s="54"/>
      <c r="E9" s="54"/>
      <c r="F9" s="54"/>
      <c r="G9" s="55"/>
    </row>
    <row r="10" spans="1:7" ht="15">
      <c r="A10" s="22" t="s">
        <v>27</v>
      </c>
      <c r="B10" s="14">
        <v>0.04</v>
      </c>
      <c r="C10" s="53"/>
      <c r="D10" s="54"/>
      <c r="E10" s="54"/>
      <c r="F10" s="54"/>
      <c r="G10" s="55"/>
    </row>
    <row r="11" spans="1:7" ht="15">
      <c r="A11" s="22" t="s">
        <v>28</v>
      </c>
      <c r="B11" s="16"/>
      <c r="C11" s="53" t="s">
        <v>12</v>
      </c>
      <c r="D11" s="54"/>
      <c r="E11" s="54"/>
      <c r="F11" s="54"/>
      <c r="G11" s="55"/>
    </row>
    <row r="12" spans="1:7" ht="15">
      <c r="A12" s="22"/>
      <c r="B12" s="44"/>
      <c r="C12" s="53"/>
      <c r="D12" s="54"/>
      <c r="E12" s="54"/>
      <c r="F12" s="54"/>
      <c r="G12" s="55"/>
    </row>
    <row r="13" spans="1:7" ht="15">
      <c r="A13" s="22" t="s">
        <v>4</v>
      </c>
      <c r="B13" s="14">
        <v>0.065</v>
      </c>
      <c r="C13" s="53" t="s">
        <v>12</v>
      </c>
      <c r="D13" s="54"/>
      <c r="E13" s="54"/>
      <c r="F13" s="54"/>
      <c r="G13" s="55"/>
    </row>
    <row r="14" spans="1:7" ht="15">
      <c r="A14" s="22" t="s">
        <v>3</v>
      </c>
      <c r="B14" s="14">
        <v>0.0625</v>
      </c>
      <c r="C14" s="53" t="s">
        <v>12</v>
      </c>
      <c r="D14" s="54"/>
      <c r="E14" s="54"/>
      <c r="F14" s="54"/>
      <c r="G14" s="55"/>
    </row>
    <row r="15" spans="1:7" ht="15">
      <c r="A15" s="22" t="s">
        <v>23</v>
      </c>
      <c r="B15" s="45">
        <v>0.08</v>
      </c>
      <c r="C15" s="53" t="s">
        <v>29</v>
      </c>
      <c r="D15" s="54"/>
      <c r="E15" s="54"/>
      <c r="F15" s="54"/>
      <c r="G15" s="55"/>
    </row>
    <row r="16" spans="1:7" ht="15">
      <c r="A16" s="22" t="s">
        <v>22</v>
      </c>
      <c r="B16" s="17">
        <v>5</v>
      </c>
      <c r="C16" s="13">
        <f>12*B16</f>
        <v>60</v>
      </c>
      <c r="D16" s="4"/>
      <c r="E16" s="4"/>
      <c r="F16" s="4"/>
      <c r="G16" s="5"/>
    </row>
    <row r="17" spans="1:7" ht="15">
      <c r="A17" s="22"/>
      <c r="B17" s="13" t="s">
        <v>10</v>
      </c>
      <c r="C17" s="13" t="s">
        <v>11</v>
      </c>
      <c r="D17" s="4"/>
      <c r="E17" s="4"/>
      <c r="F17" s="4"/>
      <c r="G17" s="5"/>
    </row>
    <row r="18" spans="1:7" ht="15">
      <c r="A18" s="3"/>
      <c r="B18" s="7"/>
      <c r="C18" s="4"/>
      <c r="D18" s="4"/>
      <c r="E18" s="4"/>
      <c r="F18" s="4"/>
      <c r="G18" s="5"/>
    </row>
    <row r="19" spans="1:7" ht="15">
      <c r="A19" s="22" t="s">
        <v>2</v>
      </c>
      <c r="B19" s="18">
        <f>IF(B11&gt;0,+B11,(B6-B10)/12*B7*B8)</f>
        <v>7012.500000000001</v>
      </c>
      <c r="C19" s="1" t="s">
        <v>21</v>
      </c>
      <c r="D19" s="4" t="s">
        <v>31</v>
      </c>
      <c r="E19" s="4"/>
      <c r="F19" s="4"/>
      <c r="G19" s="5"/>
    </row>
    <row r="20" spans="1:7" ht="15.75" thickBot="1">
      <c r="A20" s="8" t="s">
        <v>30</v>
      </c>
      <c r="B20" s="9"/>
      <c r="C20" s="9"/>
      <c r="D20" s="9"/>
      <c r="E20" s="9"/>
      <c r="F20" s="9"/>
      <c r="G20" s="10"/>
    </row>
    <row r="21" spans="1:10" ht="27" thickBot="1">
      <c r="A21" s="56" t="s">
        <v>15</v>
      </c>
      <c r="B21" s="66"/>
      <c r="C21" s="66"/>
      <c r="D21" s="66"/>
      <c r="E21" s="66"/>
      <c r="F21" s="66"/>
      <c r="G21" s="66"/>
      <c r="H21" s="66"/>
      <c r="I21" s="66"/>
      <c r="J21" s="67"/>
    </row>
    <row r="22" spans="1:11" ht="27" thickBot="1">
      <c r="A22" s="23"/>
      <c r="B22" s="33">
        <f>B7</f>
        <v>15</v>
      </c>
      <c r="C22" s="60" t="str">
        <f>IF(D24&gt;0,"month benefit","month cost")</f>
        <v>month cost</v>
      </c>
      <c r="D22" s="61"/>
      <c r="E22" s="40">
        <f>C16-B7</f>
        <v>45</v>
      </c>
      <c r="F22" s="62" t="s">
        <v>24</v>
      </c>
      <c r="G22" s="63"/>
      <c r="H22" s="41">
        <f>C16</f>
        <v>60</v>
      </c>
      <c r="I22" s="64" t="s">
        <v>25</v>
      </c>
      <c r="J22" s="65"/>
      <c r="K22" t="s">
        <v>26</v>
      </c>
    </row>
    <row r="23" spans="1:10" ht="15">
      <c r="A23" s="3"/>
      <c r="B23" s="34" t="s">
        <v>6</v>
      </c>
      <c r="C23" s="35" t="s">
        <v>9</v>
      </c>
      <c r="D23" s="36" t="s">
        <v>8</v>
      </c>
      <c r="E23" s="30" t="s">
        <v>6</v>
      </c>
      <c r="F23" s="31" t="s">
        <v>7</v>
      </c>
      <c r="G23" s="32" t="s">
        <v>8</v>
      </c>
      <c r="H23" s="37" t="s">
        <v>6</v>
      </c>
      <c r="I23" s="38" t="s">
        <v>7</v>
      </c>
      <c r="J23" s="39" t="s">
        <v>8</v>
      </c>
    </row>
    <row r="24" spans="1:11" ht="57.75" customHeight="1">
      <c r="A24" s="47" t="s">
        <v>5</v>
      </c>
      <c r="B24" s="46">
        <f>((($B$6-B13)/12)*B7*B8)</f>
        <v>3887.5000000000005</v>
      </c>
      <c r="C24" s="2">
        <f>B19</f>
        <v>7012.500000000001</v>
      </c>
      <c r="D24" s="26">
        <f>B24-C24</f>
        <v>-3125.0000000000005</v>
      </c>
      <c r="E24" s="25">
        <f>((($B$15-B13)/12)*((+C16-B7)*B8))</f>
        <v>5625</v>
      </c>
      <c r="F24" s="2">
        <f>-D24*(B13/12)*E22</f>
        <v>761.7187500000001</v>
      </c>
      <c r="G24" s="26">
        <f>E24-F24</f>
        <v>4863.28125</v>
      </c>
      <c r="H24" s="25">
        <f>B24+E24</f>
        <v>9512.5</v>
      </c>
      <c r="I24" s="25">
        <f>C24+F24</f>
        <v>7774.218750000001</v>
      </c>
      <c r="J24" s="24">
        <f>H24-I24</f>
        <v>1738.281249999999</v>
      </c>
      <c r="K24" s="43" t="str">
        <f>IF(J24/I24&gt;50.1%,"Based on 'Actual Rate', it is more than likley that breaking the contract will provide viable benfit over the stated term.","Based on 'Actual Rate',  there is risk that despite any interest rate benefit, rate volitility may mean you do not get benfit")</f>
        <v>Based on 'Actual Rate',  there is risk that despite any interest rate benefit, rate volitility may mean you do not get benfit</v>
      </c>
    </row>
    <row r="25" spans="1:11" ht="45.75" thickBot="1">
      <c r="A25" s="49" t="s">
        <v>35</v>
      </c>
      <c r="B25" s="48">
        <f>((($B$6-B14)/12)*B7*B8)</f>
        <v>4200.000000000001</v>
      </c>
      <c r="C25" s="28">
        <f>B19</f>
        <v>7012.500000000001</v>
      </c>
      <c r="D25" s="29">
        <f>B25-C25</f>
        <v>-2812.5</v>
      </c>
      <c r="E25" s="27">
        <f>((($B$15-B14)/12)*((+C16-B7)*B8))</f>
        <v>6562.5</v>
      </c>
      <c r="F25" s="28">
        <f>-D24*(E22/12)*B13</f>
        <v>761.7187500000001</v>
      </c>
      <c r="G25" s="29">
        <f>E25-F25</f>
        <v>5800.78125</v>
      </c>
      <c r="H25" s="27">
        <f>E25+B25</f>
        <v>10762.5</v>
      </c>
      <c r="I25" s="28">
        <f>F25+C25</f>
        <v>7774.218750000001</v>
      </c>
      <c r="J25" s="42">
        <f>H25-I25</f>
        <v>2988.281249999999</v>
      </c>
      <c r="K25" s="43" t="str">
        <f>IF(J25/I25&gt;50.1%,"Based on 'Potential Rate', it is more than likley that breaking the contract will provide viable benfit over the stated term.","Based on 'Potential Rate',  there is risk that despite any interest rate benefit, rate volitility may mean you do not get benfit")</f>
        <v>Based on 'Potential Rate',  there is risk that despite any interest rate benefit, rate volitility may mean you do not get benfit</v>
      </c>
    </row>
    <row r="26" spans="1:7" ht="15.75" thickBot="1">
      <c r="A26" s="11"/>
      <c r="B26" s="12"/>
      <c r="C26" s="12"/>
      <c r="D26" s="9"/>
      <c r="E26" s="9"/>
      <c r="F26" s="9"/>
      <c r="G26" s="10"/>
    </row>
    <row r="28" ht="15">
      <c r="A28" t="s">
        <v>36</v>
      </c>
    </row>
    <row r="29" ht="15">
      <c r="A29" t="s">
        <v>32</v>
      </c>
    </row>
    <row r="30" ht="15">
      <c r="A30" t="s">
        <v>33</v>
      </c>
    </row>
    <row r="31" ht="15">
      <c r="A31" t="s">
        <v>34</v>
      </c>
    </row>
  </sheetData>
  <sheetProtection password="EA3D" sheet="1" formatCells="0" formatColumns="0" formatRows="0" insertColumns="0" insertRows="0" insertHyperlinks="0" deleteColumns="0" deleteRows="0" sort="0" autoFilter="0" pivotTables="0"/>
  <mergeCells count="15">
    <mergeCell ref="C15:G15"/>
    <mergeCell ref="C22:D22"/>
    <mergeCell ref="F22:G22"/>
    <mergeCell ref="I22:J22"/>
    <mergeCell ref="A21:J21"/>
    <mergeCell ref="C13:G13"/>
    <mergeCell ref="C14:G14"/>
    <mergeCell ref="A2:G2"/>
    <mergeCell ref="C9:G9"/>
    <mergeCell ref="C6:G6"/>
    <mergeCell ref="C11:G11"/>
    <mergeCell ref="C12:G12"/>
    <mergeCell ref="C7:G7"/>
    <mergeCell ref="C8:G8"/>
    <mergeCell ref="C10:G10"/>
  </mergeCells>
  <printOptions/>
  <pageMargins left="0.7" right="0.7" top="0.75" bottom="0.75" header="0.3" footer="0.3"/>
  <pageSetup fitToHeight="1" fitToWidth="1" horizontalDpi="600" verticalDpi="600" orientation="landscape" paperSize="9" scale="58"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TOSHIBA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Matthew Gilligan</dc:creator>
  <cp:keywords/>
  <dc:description/>
  <cp:lastModifiedBy>Matthew Gilligan</cp:lastModifiedBy>
  <cp:lastPrinted>2009-03-08T21:21:30Z</cp:lastPrinted>
  <dcterms:created xsi:type="dcterms:W3CDTF">2009-02-13T22:11:27Z</dcterms:created>
  <dcterms:modified xsi:type="dcterms:W3CDTF">2009-03-18T13:01:01Z</dcterms:modified>
  <cp:category/>
  <cp:version/>
  <cp:contentType/>
  <cp:contentStatus/>
</cp:coreProperties>
</file>